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PROJETOS\PROJETO BIBLIOTECA CONTAINER\"/>
    </mc:Choice>
  </mc:AlternateContent>
  <bookViews>
    <workbookView xWindow="0" yWindow="0" windowWidth="20490" windowHeight="7620"/>
  </bookViews>
  <sheets>
    <sheet name="Orc" sheetId="1" r:id="rId1"/>
  </sheets>
  <definedNames>
    <definedName name="_xlnm.Print_Area" localSheetId="0">Orc!$A$1:$I$32</definedName>
  </definedNames>
  <calcPr calcId="162913"/>
</workbook>
</file>

<file path=xl/calcChain.xml><?xml version="1.0" encoding="utf-8"?>
<calcChain xmlns="http://schemas.openxmlformats.org/spreadsheetml/2006/main">
  <c r="E13" i="1" l="1"/>
  <c r="G30" i="1"/>
  <c r="H30" i="1" s="1"/>
  <c r="G28" i="1"/>
  <c r="H28" i="1" l="1"/>
  <c r="D19" i="1" l="1"/>
  <c r="D20" i="1" l="1"/>
  <c r="G20" i="1"/>
  <c r="H20" i="1" s="1"/>
  <c r="G19" i="1"/>
  <c r="H19" i="1" s="1"/>
  <c r="G18" i="1"/>
  <c r="H18" i="1" s="1"/>
  <c r="G27" i="1"/>
  <c r="H27" i="1" s="1"/>
  <c r="G17" i="1"/>
  <c r="H17" i="1" s="1"/>
  <c r="G16" i="1"/>
  <c r="D16" i="1"/>
  <c r="G26" i="1"/>
  <c r="H26" i="1" s="1"/>
  <c r="G25" i="1"/>
  <c r="H25" i="1" s="1"/>
  <c r="G24" i="1"/>
  <c r="H24" i="1" s="1"/>
  <c r="G23" i="1"/>
  <c r="H23" i="1" s="1"/>
  <c r="G22" i="1"/>
  <c r="H22" i="1" s="1"/>
  <c r="G14" i="1"/>
  <c r="H14" i="1" s="1"/>
  <c r="G13" i="1"/>
  <c r="H13" i="1" s="1"/>
  <c r="G15" i="1"/>
  <c r="H15" i="1" s="1"/>
  <c r="G12" i="1"/>
  <c r="H12" i="1" s="1"/>
  <c r="H16" i="1" l="1"/>
  <c r="I31" i="1" s="1"/>
</calcChain>
</file>

<file path=xl/sharedStrings.xml><?xml version="1.0" encoding="utf-8"?>
<sst xmlns="http://schemas.openxmlformats.org/spreadsheetml/2006/main" count="73" uniqueCount="56">
  <si>
    <t>Unid.</t>
  </si>
  <si>
    <t>Serviço</t>
  </si>
  <si>
    <t>Valor Total  (R$)</t>
  </si>
  <si>
    <t>Codigo SINAPI</t>
  </si>
  <si>
    <t>Valor Unit. c/ BDI  (R$)</t>
  </si>
  <si>
    <t>Valor Unit   (R$)</t>
  </si>
  <si>
    <t>.1</t>
  </si>
  <si>
    <t>m²</t>
  </si>
  <si>
    <t>MUNICÍPIO DE ABDON BATISTA</t>
  </si>
  <si>
    <t>CNPJ: 78.511.052/0001-10</t>
  </si>
  <si>
    <t>cotação</t>
  </si>
  <si>
    <t>EXECUÇÃO DE PASSEIO (CALÇADA) OU PISO DE CONCRETO COM CONCRETO MOLDADO IN LOCO, USINADO, ACABAMENTO CONVENCIONAL, ESPESSURA 8 CM, ARMADO. AF_08/2022 ( base para instalação do container 28,8 m² (12x2,40)  + varanda 18 m²(12 x1,50 m)</t>
  </si>
  <si>
    <t>BDI considerado (%)</t>
  </si>
  <si>
    <t xml:space="preserve">VALOR TOTAL </t>
  </si>
  <si>
    <t>DEINFRA 42723</t>
  </si>
  <si>
    <t>TELHAMENTO COM TELHA METÁLICA TERMOACÚSTICA E = 30 MM, COM ATÉ 2 ÁGUAS, INCLUSO IÇAMENTO. AF_07/2019 (cobertura varanda e resvestimento interno)</t>
  </si>
  <si>
    <t>BIBLIOTECA CONTAINER - CRECHE DONA TEREZA E TIA HILDA</t>
  </si>
  <si>
    <t>MAIO DE 2023</t>
  </si>
  <si>
    <t>ORÇAMENTO</t>
  </si>
  <si>
    <t>und</t>
  </si>
  <si>
    <t>.2</t>
  </si>
  <si>
    <t>.3</t>
  </si>
  <si>
    <t>.4</t>
  </si>
  <si>
    <t>.5</t>
  </si>
  <si>
    <t>.6</t>
  </si>
  <si>
    <t>.7</t>
  </si>
  <si>
    <t>.8</t>
  </si>
  <si>
    <t>.9</t>
  </si>
  <si>
    <t>PORTA DE CORRER DE ALUMÍNIO, COM DUAS FOLHAS PARA VIDRO, INCLUSO VIDRO LISO INCOLOR, FECHADURA E PUXADOR, SEM ALIZAR. AF_12/2019</t>
  </si>
  <si>
    <t>LUMINÁRIA TIPO PLAFON EM PLÁSTICO, DE SOBREPOR, COM 1 LÂMPADA FLUORESCENTE UN DE 15 W, SEM REATOR - FORNECIMENTO E INSTALAÇÃO. AF_02/2020</t>
  </si>
  <si>
    <t>.10</t>
  </si>
  <si>
    <t>.11</t>
  </si>
  <si>
    <t>DISJUNTOR MONOPOLAR TIPO DIN, CORRENTE NOMINAL DE 20A - FORNECIMENTO E INSTALAÇÃO</t>
  </si>
  <si>
    <t>DISJUNTOR MONOPOLAR TIPO DIN, CORRENTE NOMINAL DE 40A - FORNECIMENTO E INSTALAÇÃO</t>
  </si>
  <si>
    <t>INSTALAÇÕES ELÉTRICAS</t>
  </si>
  <si>
    <t>CONTAINER</t>
  </si>
  <si>
    <t>DIVERSOS</t>
  </si>
  <si>
    <t>COMPOSIÇÃO PARAMÉTRICA DE PONTO ELÉTRICO DE TOMADA DE USO GERAL 2P+T (10A/250V) EM EDIFÍCIO RESIDENCIAL COM ELETRODUTO EMBUTIDO SEM NECESSIDADE DE RASGOS, INCLUSO TOMADA, ELETRODUTO, CABO E QUEBRA. AF_11/2022</t>
  </si>
  <si>
    <t>COMPOSIÇÃO PARAMÉTRICA DE PONTO ELÉTRICO DE ILUMINAÇÃO, COM INTERRUPTOR SIMPLES, EM EDIFÍCIO RESIDENCIAL COM ELETRODUTO EMBUTIDO SEM NECESSIDADE DE RASGOS, INCLUSO TOMADA, ELETRODUTO, CABO E QUEBRA (SEM LUMINÁRIA E LÂMPADA ). AF_11/2022</t>
  </si>
  <si>
    <t>QUADRO DE DISTRIBUIÇÃO DE ENERGIA EM PVC, DE EMBUTIR, SEM BARRAMENTO, PARA 6 DISJUNTORES - FORNECIMENTO E INSTALAÇÃO. AF_10/2020</t>
  </si>
  <si>
    <t>ESTRUTURA METALICA 2 AGUAS VAO ATE 15M /TRATADA COLOCADA- TESOURAS, ATÉ 20KG/ M² (cobertura varanda)</t>
  </si>
  <si>
    <t>PISO VINÍLICO SEMI-FLEXÍVEL EM PLACAS, PADRÃO LISO, ESPESSURA 3,2 MM, FIXADO COM COLA. AF_09/2020 - OU SIMILAR (LAMINADO)</t>
  </si>
  <si>
    <t xml:space="preserve">   </t>
  </si>
  <si>
    <t>.12</t>
  </si>
  <si>
    <t>.13</t>
  </si>
  <si>
    <t>.14</t>
  </si>
  <si>
    <t>.15</t>
  </si>
  <si>
    <t>.16</t>
  </si>
  <si>
    <t>.18</t>
  </si>
  <si>
    <t>Quantidade</t>
  </si>
  <si>
    <t xml:space="preserve">PINTURA DE PISO COM TINTA ACRÍLICA, APLICAÇÃO MANUAL, 2 DEMÃOS, INCLUSO FUNDO PREPARADOR. AF_05/2021 - </t>
  </si>
  <si>
    <t>PINTURA COM TINTA ALQUÍDICA DE ACABAMENTO (ESMALTE SINTÉTICO BRILHANTE) APLICADA A ROLO OU PINCEL SOBRE SUPERFÍCIES METÁLICAS (EXCETO PERFIL) EXECUTADO EM OBRA (02 DEMÃOS). AF_01/2020</t>
  </si>
  <si>
    <t>HASTE DE ATERRAMENTO 5/8 - FORNECIMENTO E INSTALAÇÃO. AF_12/2017</t>
  </si>
  <si>
    <t xml:space="preserve">NICHOS EM MDF 18MM , COR BRANCO. ( DEFINIR ESÇAÇOS CONFORME NECESSIDADE DO ACERVO) </t>
  </si>
  <si>
    <t>PLOTAGEM DE CONTAINER COM ARTE A FORNECER PELA PREFEITURA (frente, portas e laterais  )</t>
  </si>
  <si>
    <t>CONTAINER NAS DIMENSÕES 12,00 X 2,40 X 2,90 ALTURA  (INSTALADO NO LOCAL)  INCLUSO FRETE E GUINCHO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</si>
</sst>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R$&quot;\ * #,##0.00_-;\-&quot;R$&quot;\ * #,##0.00_-;_-&quot;R$&quot;\ * &quot;-&quot;??_-;_-@_-"/>
    <numFmt numFmtId="164" formatCode="_(* #,##0.00_);_(* \(#,##0.00\);_(* &quot;-&quot;??_);_(@_)"/>
    <numFmt numFmtId="165" formatCode="[$-416]mmmm\-yy;@"/>
    <numFmt numFmtId="166" formatCode="0.00;[Red]0.00"/>
    <numFmt numFmtId="167" formatCode="&quot;R$&quot;\ #,##0.00"/>
  </numFmts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8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9"/>
      <color theme="1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0" fontId="1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72">
    <xf numFmtId="0" fontId="0" fillId="0" borderId="0" xfId="0"/>
    <xf numFmtId="0" fontId="3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165" fontId="7" fillId="0" borderId="0" xfId="0" applyNumberFormat="1" applyFont="1" applyAlignment="1">
      <alignment horizontal="left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Fill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10" fontId="7" fillId="0" borderId="0" xfId="0" applyNumberFormat="1" applyFont="1" applyAlignment="1">
      <alignment vertical="center"/>
    </xf>
    <xf numFmtId="0" fontId="8" fillId="0" borderId="0" xfId="0" applyFont="1" applyFill="1"/>
    <xf numFmtId="0" fontId="9" fillId="0" borderId="0" xfId="0" applyFont="1" applyFill="1"/>
    <xf numFmtId="0" fontId="5" fillId="0" borderId="0" xfId="0" applyFont="1" applyFill="1" applyAlignment="1">
      <alignment vertical="center"/>
    </xf>
    <xf numFmtId="0" fontId="8" fillId="0" borderId="0" xfId="0" applyFont="1"/>
    <xf numFmtId="0" fontId="6" fillId="0" borderId="0" xfId="0" applyFont="1" applyAlignment="1">
      <alignment horizontal="center"/>
    </xf>
    <xf numFmtId="10" fontId="7" fillId="0" borderId="0" xfId="0" applyNumberFormat="1" applyFont="1" applyAlignment="1">
      <alignment horizontal="left"/>
    </xf>
    <xf numFmtId="10" fontId="6" fillId="0" borderId="0" xfId="0" applyNumberFormat="1" applyFont="1" applyAlignment="1">
      <alignment horizontal="center"/>
    </xf>
    <xf numFmtId="10" fontId="6" fillId="0" borderId="0" xfId="0" applyNumberFormat="1" applyFont="1" applyFill="1"/>
    <xf numFmtId="0" fontId="7" fillId="0" borderId="0" xfId="0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7" fillId="0" borderId="1" xfId="1" applyFont="1" applyFill="1" applyBorder="1" applyAlignment="1" applyProtection="1">
      <alignment horizontal="left" vertical="center" wrapText="1"/>
      <protection locked="0"/>
    </xf>
    <xf numFmtId="0" fontId="7" fillId="0" borderId="1" xfId="1" applyFont="1" applyFill="1" applyBorder="1" applyAlignment="1" applyProtection="1">
      <alignment horizontal="center" vertical="center"/>
      <protection locked="0"/>
    </xf>
    <xf numFmtId="4" fontId="7" fillId="0" borderId="1" xfId="1" applyNumberFormat="1" applyFont="1" applyFill="1" applyBorder="1" applyAlignment="1" applyProtection="1">
      <alignment horizontal="right" vertical="center"/>
      <protection locked="0"/>
    </xf>
    <xf numFmtId="10" fontId="7" fillId="0" borderId="1" xfId="1" applyNumberFormat="1" applyFont="1" applyFill="1" applyBorder="1" applyAlignment="1" applyProtection="1">
      <alignment horizontal="right" vertical="center"/>
      <protection locked="0"/>
    </xf>
    <xf numFmtId="2" fontId="7" fillId="0" borderId="1" xfId="0" applyNumberFormat="1" applyFont="1" applyFill="1" applyBorder="1" applyAlignment="1">
      <alignment vertical="center"/>
    </xf>
    <xf numFmtId="4" fontId="7" fillId="0" borderId="1" xfId="0" applyNumberFormat="1" applyFont="1" applyFill="1" applyBorder="1" applyAlignment="1">
      <alignment vertical="center"/>
    </xf>
    <xf numFmtId="0" fontId="7" fillId="0" borderId="1" xfId="6" applyFont="1" applyFill="1" applyBorder="1" applyAlignment="1" applyProtection="1">
      <alignment horizontal="right" vertical="center"/>
      <protection locked="0"/>
    </xf>
    <xf numFmtId="165" fontId="7" fillId="0" borderId="0" xfId="0" applyNumberFormat="1" applyFont="1" applyFill="1" applyAlignment="1">
      <alignment horizontal="right"/>
    </xf>
    <xf numFmtId="0" fontId="6" fillId="0" borderId="0" xfId="0" applyFont="1" applyFill="1" applyAlignment="1">
      <alignment horizontal="right"/>
    </xf>
    <xf numFmtId="4" fontId="7" fillId="0" borderId="0" xfId="0" applyNumberFormat="1" applyFont="1" applyFill="1" applyAlignment="1">
      <alignment horizontal="right"/>
    </xf>
    <xf numFmtId="0" fontId="6" fillId="0" borderId="0" xfId="0" applyFont="1" applyAlignment="1"/>
    <xf numFmtId="4" fontId="6" fillId="0" borderId="1" xfId="1" applyNumberFormat="1" applyFont="1" applyFill="1" applyBorder="1" applyAlignment="1" applyProtection="1">
      <alignment vertical="center"/>
      <protection locked="0"/>
    </xf>
    <xf numFmtId="4" fontId="6" fillId="0" borderId="0" xfId="0" applyNumberFormat="1" applyFont="1" applyFill="1" applyAlignment="1"/>
    <xf numFmtId="165" fontId="7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1" fontId="7" fillId="0" borderId="1" xfId="1" applyNumberFormat="1" applyFont="1" applyFill="1" applyBorder="1" applyAlignment="1" applyProtection="1">
      <alignment horizontal="left" vertical="center"/>
      <protection locked="0"/>
    </xf>
    <xf numFmtId="0" fontId="7" fillId="0" borderId="1" xfId="0" applyFont="1" applyBorder="1" applyAlignment="1">
      <alignment wrapText="1"/>
    </xf>
    <xf numFmtId="0" fontId="7" fillId="0" borderId="1" xfId="3" applyFont="1" applyFill="1" applyBorder="1" applyAlignment="1" applyProtection="1">
      <alignment horizontal="right" vertical="center"/>
      <protection locked="0"/>
    </xf>
    <xf numFmtId="0" fontId="7" fillId="0" borderId="1" xfId="1" applyFont="1" applyFill="1" applyBorder="1" applyAlignment="1" applyProtection="1">
      <alignment horizontal="right" vertical="center" wrapText="1"/>
      <protection locked="0"/>
    </xf>
    <xf numFmtId="4" fontId="6" fillId="0" borderId="1" xfId="0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right" vertical="center" shrinkToFit="1"/>
    </xf>
    <xf numFmtId="10" fontId="7" fillId="0" borderId="1" xfId="0" applyNumberFormat="1" applyFont="1" applyFill="1" applyBorder="1" applyAlignment="1">
      <alignment horizontal="right" vertical="center" shrinkToFit="1"/>
    </xf>
    <xf numFmtId="167" fontId="7" fillId="0" borderId="1" xfId="7" applyNumberFormat="1" applyFont="1" applyFill="1" applyBorder="1" applyAlignment="1">
      <alignment horizontal="right" vertical="center" shrinkToFit="1"/>
    </xf>
    <xf numFmtId="1" fontId="7" fillId="0" borderId="1" xfId="0" applyNumberFormat="1" applyFont="1" applyFill="1" applyBorder="1" applyAlignment="1">
      <alignment horizontal="right" vertical="center" shrinkToFit="1"/>
    </xf>
    <xf numFmtId="0" fontId="7" fillId="0" borderId="1" xfId="0" applyFont="1" applyFill="1" applyBorder="1" applyAlignment="1">
      <alignment horizontal="right" vertical="center" wrapText="1"/>
    </xf>
    <xf numFmtId="10" fontId="7" fillId="0" borderId="1" xfId="8" applyNumberFormat="1" applyFont="1" applyFill="1" applyBorder="1" applyAlignment="1" applyProtection="1">
      <alignment horizontal="right" vertical="center" wrapText="1"/>
      <protection locked="0"/>
    </xf>
    <xf numFmtId="4" fontId="7" fillId="0" borderId="1" xfId="0" applyNumberFormat="1" applyFont="1" applyFill="1" applyBorder="1" applyAlignment="1">
      <alignment horizontal="right" vertical="center" shrinkToFit="1"/>
    </xf>
    <xf numFmtId="10" fontId="7" fillId="0" borderId="1" xfId="0" applyNumberFormat="1" applyFont="1" applyFill="1" applyBorder="1" applyAlignment="1">
      <alignment horizontal="center" vertical="center" shrinkToFit="1"/>
    </xf>
    <xf numFmtId="167" fontId="7" fillId="0" borderId="1" xfId="7" applyNumberFormat="1" applyFont="1" applyFill="1" applyBorder="1" applyAlignment="1">
      <alignment horizontal="center" vertical="center" shrinkToFit="1"/>
    </xf>
    <xf numFmtId="165" fontId="6" fillId="0" borderId="0" xfId="0" applyNumberFormat="1" applyFont="1" applyAlignment="1"/>
    <xf numFmtId="166" fontId="6" fillId="0" borderId="1" xfId="0" applyNumberFormat="1" applyFont="1" applyFill="1" applyBorder="1" applyAlignment="1">
      <alignment vertical="center" shrinkToFit="1"/>
    </xf>
    <xf numFmtId="0" fontId="11" fillId="0" borderId="0" xfId="0" applyFont="1" applyFill="1"/>
    <xf numFmtId="166" fontId="7" fillId="0" borderId="1" xfId="0" applyNumberFormat="1" applyFont="1" applyFill="1" applyBorder="1" applyAlignment="1">
      <alignment vertical="center" shrinkToFit="1"/>
    </xf>
    <xf numFmtId="0" fontId="6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/>
    </xf>
    <xf numFmtId="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right" vertical="center" wrapText="1"/>
    </xf>
    <xf numFmtId="0" fontId="6" fillId="0" borderId="1" xfId="0" applyFont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left" wrapText="1"/>
    </xf>
    <xf numFmtId="0" fontId="6" fillId="0" borderId="2" xfId="0" applyFont="1" applyBorder="1" applyAlignment="1">
      <alignment horizontal="left" wrapText="1"/>
    </xf>
    <xf numFmtId="0" fontId="6" fillId="0" borderId="4" xfId="0" applyFont="1" applyBorder="1" applyAlignment="1">
      <alignment horizontal="left" wrapText="1"/>
    </xf>
    <xf numFmtId="0" fontId="6" fillId="0" borderId="3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1" fontId="6" fillId="0" borderId="3" xfId="1" applyNumberFormat="1" applyFont="1" applyFill="1" applyBorder="1" applyAlignment="1" applyProtection="1">
      <alignment horizontal="left" vertical="center"/>
      <protection locked="0"/>
    </xf>
    <xf numFmtId="1" fontId="6" fillId="0" borderId="2" xfId="1" applyNumberFormat="1" applyFont="1" applyFill="1" applyBorder="1" applyAlignment="1" applyProtection="1">
      <alignment horizontal="left" vertical="center"/>
      <protection locked="0"/>
    </xf>
    <xf numFmtId="1" fontId="6" fillId="0" borderId="4" xfId="1" applyNumberFormat="1" applyFont="1" applyFill="1" applyBorder="1" applyAlignment="1" applyProtection="1">
      <alignment horizontal="left" vertical="center"/>
      <protection locked="0"/>
    </xf>
    <xf numFmtId="4" fontId="6" fillId="0" borderId="1" xfId="0" applyNumberFormat="1" applyFont="1" applyFill="1" applyBorder="1" applyAlignment="1">
      <alignment horizontal="right" vertical="center"/>
    </xf>
    <xf numFmtId="4" fontId="6" fillId="0" borderId="1" xfId="0" applyNumberFormat="1" applyFont="1" applyFill="1" applyBorder="1" applyAlignment="1">
      <alignment vertical="center" wrapText="1"/>
    </xf>
  </cellXfs>
  <cellStyles count="9">
    <cellStyle name="Hyperlink 2" xfId="4"/>
    <cellStyle name="Moeda" xfId="7" builtinId="4"/>
    <cellStyle name="Normal" xfId="0" builtinId="0"/>
    <cellStyle name="Normal 2" xfId="1"/>
    <cellStyle name="Normal 3" xfId="3"/>
    <cellStyle name="Normal 3 2" xfId="6"/>
    <cellStyle name="Porcentagem" xfId="8" builtinId="5"/>
    <cellStyle name="Separador de milhares 2" xfId="2"/>
    <cellStyle name="Separador de milhares 3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tabSelected="1" view="pageLayout" topLeftCell="A4" zoomScaleNormal="100" zoomScaleSheetLayoutView="140" workbookViewId="0">
      <selection activeCell="A4" sqref="A4:I4"/>
    </sheetView>
  </sheetViews>
  <sheetFormatPr defaultRowHeight="15" x14ac:dyDescent="0.25"/>
  <cols>
    <col min="1" max="1" width="4.7109375" style="5" customWidth="1"/>
    <col min="2" max="2" width="64.42578125" style="5" customWidth="1"/>
    <col min="3" max="3" width="6.140625" style="18" customWidth="1"/>
    <col min="4" max="4" width="9.85546875" style="29" bestFit="1" customWidth="1"/>
    <col min="5" max="5" width="10.140625" style="32" customWidth="1"/>
    <col min="6" max="6" width="10" style="17" customWidth="1"/>
    <col min="7" max="7" width="9.7109375" style="4" customWidth="1"/>
    <col min="8" max="8" width="9.140625" style="4" customWidth="1"/>
    <col min="9" max="9" width="10.28515625" style="6" customWidth="1"/>
  </cols>
  <sheetData>
    <row r="1" spans="1:12" x14ac:dyDescent="0.25">
      <c r="A1" s="55" t="s">
        <v>8</v>
      </c>
      <c r="B1" s="55"/>
      <c r="C1" s="55"/>
      <c r="D1" s="55"/>
      <c r="E1" s="55"/>
      <c r="F1" s="55"/>
      <c r="G1" s="55"/>
      <c r="H1" s="55"/>
      <c r="I1" s="55"/>
    </row>
    <row r="2" spans="1:12" x14ac:dyDescent="0.25">
      <c r="A2" s="55" t="s">
        <v>9</v>
      </c>
      <c r="B2" s="55"/>
      <c r="C2" s="55"/>
      <c r="D2" s="55"/>
      <c r="E2" s="55"/>
      <c r="F2" s="55"/>
      <c r="G2" s="55"/>
      <c r="H2" s="55"/>
      <c r="I2" s="55"/>
    </row>
    <row r="3" spans="1:12" x14ac:dyDescent="0.25">
      <c r="A3" s="55" t="s">
        <v>16</v>
      </c>
      <c r="B3" s="55"/>
      <c r="C3" s="55"/>
      <c r="D3" s="55"/>
      <c r="E3" s="55"/>
      <c r="F3" s="55"/>
      <c r="G3" s="55"/>
      <c r="H3" s="55"/>
      <c r="I3" s="55"/>
    </row>
    <row r="4" spans="1:12" x14ac:dyDescent="0.25">
      <c r="A4" s="55"/>
      <c r="B4" s="55"/>
      <c r="C4" s="55"/>
      <c r="D4" s="55"/>
      <c r="E4" s="55"/>
      <c r="F4" s="55"/>
      <c r="G4" s="55"/>
      <c r="H4" s="55"/>
      <c r="I4" s="55"/>
    </row>
    <row r="5" spans="1:12" x14ac:dyDescent="0.25">
      <c r="A5" s="55" t="s">
        <v>17</v>
      </c>
      <c r="B5" s="55"/>
      <c r="C5" s="55"/>
      <c r="D5" s="55"/>
      <c r="E5" s="55"/>
      <c r="F5" s="55"/>
      <c r="G5" s="55"/>
      <c r="H5" s="55"/>
      <c r="I5" s="55"/>
    </row>
    <row r="6" spans="1:12" x14ac:dyDescent="0.25">
      <c r="A6" s="2"/>
      <c r="B6" s="7"/>
      <c r="C6" s="19"/>
      <c r="D6" s="27"/>
      <c r="E6" s="51"/>
      <c r="F6" s="15"/>
      <c r="G6" s="3"/>
      <c r="H6" s="3"/>
      <c r="I6" s="33"/>
    </row>
    <row r="7" spans="1:12" x14ac:dyDescent="0.25">
      <c r="A7" s="55" t="s">
        <v>18</v>
      </c>
      <c r="B7" s="55"/>
      <c r="C7" s="55"/>
      <c r="D7" s="55"/>
      <c r="E7" s="55"/>
      <c r="F7" s="55"/>
      <c r="G7" s="55"/>
      <c r="H7" s="55"/>
      <c r="I7" s="55"/>
    </row>
    <row r="8" spans="1:12" x14ac:dyDescent="0.25">
      <c r="A8" s="14"/>
      <c r="B8" s="8"/>
      <c r="D8" s="28"/>
      <c r="E8" s="30"/>
      <c r="F8" s="16"/>
      <c r="G8" s="14"/>
      <c r="H8" s="14"/>
      <c r="I8" s="34"/>
    </row>
    <row r="9" spans="1:12" ht="15" customHeight="1" x14ac:dyDescent="0.25">
      <c r="A9" s="56"/>
      <c r="B9" s="59" t="s">
        <v>1</v>
      </c>
      <c r="C9" s="59" t="s">
        <v>0</v>
      </c>
      <c r="D9" s="70" t="s">
        <v>49</v>
      </c>
      <c r="E9" s="71" t="s">
        <v>5</v>
      </c>
      <c r="F9" s="60" t="s">
        <v>12</v>
      </c>
      <c r="G9" s="57" t="s">
        <v>4</v>
      </c>
      <c r="H9" s="57" t="s">
        <v>2</v>
      </c>
      <c r="I9" s="58" t="s">
        <v>3</v>
      </c>
    </row>
    <row r="10" spans="1:12" s="1" customFormat="1" ht="23.25" customHeight="1" x14ac:dyDescent="0.2">
      <c r="A10" s="56"/>
      <c r="B10" s="59"/>
      <c r="C10" s="59"/>
      <c r="D10" s="70"/>
      <c r="E10" s="71"/>
      <c r="F10" s="60"/>
      <c r="G10" s="57"/>
      <c r="H10" s="57"/>
      <c r="I10" s="58"/>
    </row>
    <row r="11" spans="1:12" s="1" customFormat="1" ht="12.75" x14ac:dyDescent="0.2">
      <c r="A11" s="64" t="s">
        <v>35</v>
      </c>
      <c r="B11" s="65"/>
      <c r="C11" s="65"/>
      <c r="D11" s="65"/>
      <c r="E11" s="65"/>
      <c r="F11" s="65"/>
      <c r="G11" s="65"/>
      <c r="H11" s="65"/>
      <c r="I11" s="66"/>
    </row>
    <row r="12" spans="1:12" s="10" customFormat="1" ht="51" x14ac:dyDescent="0.2">
      <c r="A12" s="35" t="s">
        <v>6</v>
      </c>
      <c r="B12" s="36" t="s">
        <v>11</v>
      </c>
      <c r="C12" s="21" t="s">
        <v>7</v>
      </c>
      <c r="D12" s="22">
        <v>46.8</v>
      </c>
      <c r="E12" s="31">
        <v>91.88</v>
      </c>
      <c r="F12" s="23">
        <v>0.27</v>
      </c>
      <c r="G12" s="25">
        <f>E12*F12+E12</f>
        <v>116.6876</v>
      </c>
      <c r="H12" s="25">
        <f>G12*D12</f>
        <v>5460.9796799999995</v>
      </c>
      <c r="I12" s="26">
        <v>94995</v>
      </c>
    </row>
    <row r="13" spans="1:12" s="10" customFormat="1" ht="25.5" x14ac:dyDescent="0.2">
      <c r="A13" s="35" t="s">
        <v>20</v>
      </c>
      <c r="B13" s="36" t="s">
        <v>55</v>
      </c>
      <c r="C13" s="21" t="s">
        <v>19</v>
      </c>
      <c r="D13" s="22">
        <v>1</v>
      </c>
      <c r="E13" s="31">
        <f>15900+3885+2000</f>
        <v>21785</v>
      </c>
      <c r="F13" s="23">
        <v>0.27</v>
      </c>
      <c r="G13" s="25">
        <f t="shared" ref="G13:G15" si="0">E13*F13+E13</f>
        <v>27666.95</v>
      </c>
      <c r="H13" s="25">
        <f>G13*D13</f>
        <v>27666.95</v>
      </c>
      <c r="I13" s="37" t="s">
        <v>10</v>
      </c>
    </row>
    <row r="14" spans="1:12" s="10" customFormat="1" ht="25.5" x14ac:dyDescent="0.2">
      <c r="A14" s="35" t="s">
        <v>21</v>
      </c>
      <c r="B14" s="36" t="s">
        <v>54</v>
      </c>
      <c r="C14" s="21" t="s">
        <v>7</v>
      </c>
      <c r="D14" s="22">
        <v>41.76</v>
      </c>
      <c r="E14" s="31">
        <v>60</v>
      </c>
      <c r="F14" s="23">
        <v>0.27</v>
      </c>
      <c r="G14" s="25">
        <f t="shared" ref="G14" si="1">E14*F14+E14</f>
        <v>76.2</v>
      </c>
      <c r="H14" s="25">
        <f t="shared" ref="H14" si="2">G14*D14</f>
        <v>3182.1120000000001</v>
      </c>
      <c r="I14" s="26" t="s">
        <v>10</v>
      </c>
      <c r="J14" s="12"/>
      <c r="K14" s="12"/>
      <c r="L14" s="12"/>
    </row>
    <row r="15" spans="1:12" s="11" customFormat="1" ht="38.25" x14ac:dyDescent="0.2">
      <c r="A15" s="35" t="s">
        <v>22</v>
      </c>
      <c r="B15" s="36" t="s">
        <v>28</v>
      </c>
      <c r="C15" s="21" t="s">
        <v>7</v>
      </c>
      <c r="D15" s="22">
        <v>9.24</v>
      </c>
      <c r="E15" s="31">
        <v>689.66</v>
      </c>
      <c r="F15" s="23">
        <v>0.27</v>
      </c>
      <c r="G15" s="25">
        <f t="shared" si="0"/>
        <v>875.8682</v>
      </c>
      <c r="H15" s="25">
        <f t="shared" ref="H15" si="3">G15*D15</f>
        <v>8093.0221680000004</v>
      </c>
      <c r="I15" s="26">
        <v>100702</v>
      </c>
    </row>
    <row r="16" spans="1:12" s="11" customFormat="1" ht="38.25" x14ac:dyDescent="0.2">
      <c r="A16" s="35" t="s">
        <v>23</v>
      </c>
      <c r="B16" s="20" t="s">
        <v>15</v>
      </c>
      <c r="C16" s="21" t="s">
        <v>7</v>
      </c>
      <c r="D16" s="22">
        <f>(1.5*12)+((12+12+2.4+2.4)*2.9)+(12*2.4)</f>
        <v>130.32</v>
      </c>
      <c r="E16" s="31">
        <v>234.89</v>
      </c>
      <c r="F16" s="23">
        <v>0.27</v>
      </c>
      <c r="G16" s="24">
        <f t="shared" ref="G16" si="4">ROUND(E16+E16*F16,2)</f>
        <v>298.31</v>
      </c>
      <c r="H16" s="25">
        <f t="shared" ref="H16" si="5">D16*G16</f>
        <v>38875.7592</v>
      </c>
      <c r="I16" s="26">
        <v>94216</v>
      </c>
    </row>
    <row r="17" spans="1:9" s="11" customFormat="1" ht="25.5" x14ac:dyDescent="0.2">
      <c r="A17" s="35" t="s">
        <v>24</v>
      </c>
      <c r="B17" s="20" t="s">
        <v>40</v>
      </c>
      <c r="C17" s="21" t="s">
        <v>7</v>
      </c>
      <c r="D17" s="22">
        <v>18</v>
      </c>
      <c r="E17" s="31">
        <v>211.72</v>
      </c>
      <c r="F17" s="23">
        <v>0.27</v>
      </c>
      <c r="G17" s="25">
        <f t="shared" ref="G17" si="6">E17*F17+E17</f>
        <v>268.88440000000003</v>
      </c>
      <c r="H17" s="25">
        <f t="shared" ref="H17" si="7">G17*D17</f>
        <v>4839.9192000000003</v>
      </c>
      <c r="I17" s="38" t="s">
        <v>14</v>
      </c>
    </row>
    <row r="18" spans="1:9" s="11" customFormat="1" ht="25.5" x14ac:dyDescent="0.2">
      <c r="A18" s="35" t="s">
        <v>25</v>
      </c>
      <c r="B18" s="40" t="s">
        <v>50</v>
      </c>
      <c r="C18" s="41" t="s">
        <v>7</v>
      </c>
      <c r="D18" s="48">
        <v>18</v>
      </c>
      <c r="E18" s="52">
        <v>18.7</v>
      </c>
      <c r="F18" s="43">
        <v>0.27</v>
      </c>
      <c r="G18" s="44">
        <f>TRUNC(E18*F18+E18,2)</f>
        <v>23.74</v>
      </c>
      <c r="H18" s="44">
        <f>TRUNC(G18*D18,2)</f>
        <v>427.32</v>
      </c>
      <c r="I18" s="45">
        <v>102491</v>
      </c>
    </row>
    <row r="19" spans="1:9" s="11" customFormat="1" ht="25.5" x14ac:dyDescent="0.2">
      <c r="A19" s="35" t="s">
        <v>26</v>
      </c>
      <c r="B19" s="40" t="s">
        <v>41</v>
      </c>
      <c r="C19" s="41" t="s">
        <v>7</v>
      </c>
      <c r="D19" s="48">
        <f>12*2.4</f>
        <v>28.799999999999997</v>
      </c>
      <c r="E19" s="54">
        <v>191.64</v>
      </c>
      <c r="F19" s="43">
        <v>0.27</v>
      </c>
      <c r="G19" s="44">
        <f>TRUNC(E19*F19+E19,2)</f>
        <v>243.38</v>
      </c>
      <c r="H19" s="44">
        <f>TRUNC(G19*D19,2)</f>
        <v>7009.34</v>
      </c>
      <c r="I19" s="45">
        <v>101727</v>
      </c>
    </row>
    <row r="20" spans="1:9" s="53" customFormat="1" ht="51" x14ac:dyDescent="0.2">
      <c r="A20" s="35" t="s">
        <v>27</v>
      </c>
      <c r="B20" s="20" t="s">
        <v>51</v>
      </c>
      <c r="C20" s="21" t="s">
        <v>7</v>
      </c>
      <c r="D20" s="22">
        <f>((12+12+2.4+2.4)*2.9)+(12*2.4)</f>
        <v>112.32</v>
      </c>
      <c r="E20" s="31">
        <v>47.19</v>
      </c>
      <c r="F20" s="47">
        <v>0.27</v>
      </c>
      <c r="G20" s="25">
        <f t="shared" ref="G20" si="8">E20+E20*F20</f>
        <v>59.9313</v>
      </c>
      <c r="H20" s="25">
        <f t="shared" ref="H20" si="9">D20*G20</f>
        <v>6731.4836159999995</v>
      </c>
      <c r="I20" s="26">
        <v>100760</v>
      </c>
    </row>
    <row r="21" spans="1:9" s="11" customFormat="1" ht="15" customHeight="1" x14ac:dyDescent="0.2">
      <c r="A21" s="61" t="s">
        <v>34</v>
      </c>
      <c r="B21" s="62"/>
      <c r="C21" s="62"/>
      <c r="D21" s="62"/>
      <c r="E21" s="62"/>
      <c r="F21" s="62"/>
      <c r="G21" s="62"/>
      <c r="H21" s="62"/>
      <c r="I21" s="63"/>
    </row>
    <row r="22" spans="1:9" s="10" customFormat="1" ht="63.75" x14ac:dyDescent="0.2">
      <c r="A22" s="35" t="s">
        <v>30</v>
      </c>
      <c r="B22" s="40" t="s">
        <v>38</v>
      </c>
      <c r="C22" s="41" t="s">
        <v>19</v>
      </c>
      <c r="D22" s="42">
        <v>8</v>
      </c>
      <c r="E22" s="52">
        <v>142.05000000000001</v>
      </c>
      <c r="F22" s="43">
        <v>0.27</v>
      </c>
      <c r="G22" s="44">
        <f t="shared" ref="G22:G23" si="10">TRUNC(E22*F22+E22,2)</f>
        <v>180.4</v>
      </c>
      <c r="H22" s="44">
        <f t="shared" ref="H22:H23" si="11">TRUNC(G22*D22,2)</f>
        <v>1443.2</v>
      </c>
      <c r="I22" s="45">
        <v>104477</v>
      </c>
    </row>
    <row r="23" spans="1:9" s="10" customFormat="1" ht="38.25" x14ac:dyDescent="0.2">
      <c r="A23" s="35" t="s">
        <v>31</v>
      </c>
      <c r="B23" s="40" t="s">
        <v>29</v>
      </c>
      <c r="C23" s="41" t="s">
        <v>19</v>
      </c>
      <c r="D23" s="42">
        <v>8</v>
      </c>
      <c r="E23" s="52">
        <v>38.26</v>
      </c>
      <c r="F23" s="43">
        <v>0.27</v>
      </c>
      <c r="G23" s="44">
        <f t="shared" si="10"/>
        <v>48.59</v>
      </c>
      <c r="H23" s="44">
        <f t="shared" si="11"/>
        <v>388.72</v>
      </c>
      <c r="I23" s="46">
        <v>97589</v>
      </c>
    </row>
    <row r="24" spans="1:9" s="10" customFormat="1" ht="51" x14ac:dyDescent="0.2">
      <c r="A24" s="35" t="s">
        <v>43</v>
      </c>
      <c r="B24" s="40" t="s">
        <v>37</v>
      </c>
      <c r="C24" s="21" t="s">
        <v>19</v>
      </c>
      <c r="D24" s="22">
        <v>6</v>
      </c>
      <c r="E24" s="31">
        <v>124.99</v>
      </c>
      <c r="F24" s="47">
        <v>0.27</v>
      </c>
      <c r="G24" s="25">
        <f t="shared" ref="G24:G26" si="12">E24+E24*F24</f>
        <v>158.7373</v>
      </c>
      <c r="H24" s="25">
        <f t="shared" ref="H24:H26" si="13">D24*G24</f>
        <v>952.42380000000003</v>
      </c>
      <c r="I24" s="26">
        <v>104479</v>
      </c>
    </row>
    <row r="25" spans="1:9" s="10" customFormat="1" ht="25.5" x14ac:dyDescent="0.2">
      <c r="A25" s="35" t="s">
        <v>44</v>
      </c>
      <c r="B25" s="20" t="s">
        <v>32</v>
      </c>
      <c r="C25" s="21" t="s">
        <v>19</v>
      </c>
      <c r="D25" s="22">
        <v>4</v>
      </c>
      <c r="E25" s="31">
        <v>13.34</v>
      </c>
      <c r="F25" s="47">
        <v>0.27</v>
      </c>
      <c r="G25" s="25">
        <f t="shared" si="12"/>
        <v>16.941800000000001</v>
      </c>
      <c r="H25" s="25">
        <f t="shared" si="13"/>
        <v>67.767200000000003</v>
      </c>
      <c r="I25" s="26">
        <v>93655</v>
      </c>
    </row>
    <row r="26" spans="1:9" s="10" customFormat="1" ht="25.5" x14ac:dyDescent="0.2">
      <c r="A26" s="35" t="s">
        <v>45</v>
      </c>
      <c r="B26" s="20" t="s">
        <v>33</v>
      </c>
      <c r="C26" s="21" t="s">
        <v>19</v>
      </c>
      <c r="D26" s="22">
        <v>1</v>
      </c>
      <c r="E26" s="31">
        <v>21.65</v>
      </c>
      <c r="F26" s="47">
        <v>0.27</v>
      </c>
      <c r="G26" s="25">
        <f t="shared" si="12"/>
        <v>27.4955</v>
      </c>
      <c r="H26" s="25">
        <f t="shared" si="13"/>
        <v>27.4955</v>
      </c>
      <c r="I26" s="26">
        <v>93665</v>
      </c>
    </row>
    <row r="27" spans="1:9" s="10" customFormat="1" ht="38.25" x14ac:dyDescent="0.2">
      <c r="A27" s="35" t="s">
        <v>46</v>
      </c>
      <c r="B27" s="20" t="s">
        <v>39</v>
      </c>
      <c r="C27" s="21" t="s">
        <v>19</v>
      </c>
      <c r="D27" s="22">
        <v>1</v>
      </c>
      <c r="E27" s="31">
        <v>100.9</v>
      </c>
      <c r="F27" s="47">
        <v>0.27</v>
      </c>
      <c r="G27" s="25">
        <f t="shared" ref="G27:G30" si="14">E27+E27*F27</f>
        <v>128.143</v>
      </c>
      <c r="H27" s="25">
        <f t="shared" ref="H27" si="15">D27*G27</f>
        <v>128.143</v>
      </c>
      <c r="I27" s="26">
        <v>101876</v>
      </c>
    </row>
    <row r="28" spans="1:9" s="10" customFormat="1" ht="25.5" x14ac:dyDescent="0.2">
      <c r="A28" s="35" t="s">
        <v>47</v>
      </c>
      <c r="B28" s="40" t="s">
        <v>52</v>
      </c>
      <c r="C28" s="41" t="s">
        <v>19</v>
      </c>
      <c r="D28" s="42">
        <v>4</v>
      </c>
      <c r="E28" s="52">
        <v>81.14</v>
      </c>
      <c r="F28" s="49">
        <v>0.27</v>
      </c>
      <c r="G28" s="25">
        <f t="shared" si="14"/>
        <v>103.0478</v>
      </c>
      <c r="H28" s="50">
        <f>TRUNC(G28*D28,2)</f>
        <v>412.19</v>
      </c>
      <c r="I28" s="46">
        <v>96985</v>
      </c>
    </row>
    <row r="29" spans="1:9" s="10" customFormat="1" ht="12.75" x14ac:dyDescent="0.2">
      <c r="A29" s="67" t="s">
        <v>36</v>
      </c>
      <c r="B29" s="68"/>
      <c r="C29" s="68"/>
      <c r="D29" s="68"/>
      <c r="E29" s="68"/>
      <c r="F29" s="68"/>
      <c r="G29" s="68"/>
      <c r="H29" s="68"/>
      <c r="I29" s="69"/>
    </row>
    <row r="30" spans="1:9" s="10" customFormat="1" ht="25.5" x14ac:dyDescent="0.2">
      <c r="A30" s="35" t="s">
        <v>48</v>
      </c>
      <c r="B30" s="36" t="s">
        <v>53</v>
      </c>
      <c r="C30" s="21" t="s">
        <v>7</v>
      </c>
      <c r="D30" s="22">
        <v>25.2</v>
      </c>
      <c r="E30" s="31">
        <v>250</v>
      </c>
      <c r="F30" s="23">
        <v>0.27</v>
      </c>
      <c r="G30" s="25">
        <f t="shared" si="14"/>
        <v>317.5</v>
      </c>
      <c r="H30" s="25">
        <f t="shared" ref="H30" si="16">D30*G30</f>
        <v>8001</v>
      </c>
      <c r="I30" s="37" t="s">
        <v>10</v>
      </c>
    </row>
    <row r="31" spans="1:9" s="13" customFormat="1" ht="12.75" x14ac:dyDescent="0.2">
      <c r="A31" s="56" t="s">
        <v>13</v>
      </c>
      <c r="B31" s="56"/>
      <c r="C31" s="56"/>
      <c r="D31" s="56"/>
      <c r="E31" s="56"/>
      <c r="F31" s="56"/>
      <c r="G31" s="56"/>
      <c r="H31" s="56"/>
      <c r="I31" s="39">
        <f>SUM(H12:H30)</f>
        <v>113707.82536400002</v>
      </c>
    </row>
    <row r="33" spans="2:2" x14ac:dyDescent="0.25">
      <c r="B33" s="9"/>
    </row>
    <row r="35" spans="2:2" x14ac:dyDescent="0.25">
      <c r="B35" s="4"/>
    </row>
    <row r="36" spans="2:2" x14ac:dyDescent="0.25">
      <c r="B36" s="5" t="s">
        <v>42</v>
      </c>
    </row>
  </sheetData>
  <mergeCells count="19">
    <mergeCell ref="A31:H31"/>
    <mergeCell ref="A21:I21"/>
    <mergeCell ref="A11:I11"/>
    <mergeCell ref="A29:I29"/>
    <mergeCell ref="C9:C10"/>
    <mergeCell ref="D9:D10"/>
    <mergeCell ref="E9:E10"/>
    <mergeCell ref="A1:I1"/>
    <mergeCell ref="A2:I2"/>
    <mergeCell ref="A3:I3"/>
    <mergeCell ref="A9:A10"/>
    <mergeCell ref="G9:G10"/>
    <mergeCell ref="A7:I7"/>
    <mergeCell ref="H9:H10"/>
    <mergeCell ref="I9:I10"/>
    <mergeCell ref="A5:I5"/>
    <mergeCell ref="A4:I4"/>
    <mergeCell ref="B9:B10"/>
    <mergeCell ref="F9:F10"/>
  </mergeCells>
  <pageMargins left="0.511811024" right="0.511811024" top="1.2083333333333333" bottom="0.78740157499999996" header="0.17708333333333334" footer="0.31496062000000002"/>
  <pageSetup paperSize="9" orientation="landscape" r:id="rId1"/>
  <headerFooter differentFirst="1">
    <oddHeader>&amp;L&amp;P</oddHeader>
    <oddFooter>&amp;C&amp;"Times New Roman,Negrito"&amp;10Rua João Santin, 30 - Centro - Abdon Batista - SC - CEP: 89.636-000 - Fone: (49)35451133 - E-mail: engenharia@abdonbatista.sc.gov.br</oddFooter>
    <firstHeader>&amp;L&amp;P&amp;R&amp;G</firstHeader>
    <firstFooter>&amp;C&amp;"Times New Roman,Negrito"&amp;10Rua João Santin, 30 - Centro - Abdon Batista - SC - CEP: 89.636-000 - Fone: (49)35451133 - E-mail: engenharia@abdonbatista.sc.gov.br</first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Orc</vt:lpstr>
      <vt:lpstr>Orc!Area_de_impressao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Ilaine Vieira</cp:lastModifiedBy>
  <cp:lastPrinted>2023-05-22T12:11:36Z</cp:lastPrinted>
  <dcterms:created xsi:type="dcterms:W3CDTF">2011-09-13T16:57:58Z</dcterms:created>
  <dcterms:modified xsi:type="dcterms:W3CDTF">2023-09-20T11:55:14Z</dcterms:modified>
</cp:coreProperties>
</file>