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30" yWindow="6705" windowWidth="20610" windowHeight="5670" tabRatio="630" activeTab="0"/>
  </bookViews>
  <sheets>
    <sheet name="Cronograma" sheetId="1" r:id="rId1"/>
  </sheets>
  <definedNames>
    <definedName name="_xlnm.Print_Area" localSheetId="0">'Cronograma'!$A$1:$O$23</definedName>
  </definedNames>
  <calcPr fullCalcOnLoad="1" fullPrecision="0"/>
</workbook>
</file>

<file path=xl/sharedStrings.xml><?xml version="1.0" encoding="utf-8"?>
<sst xmlns="http://schemas.openxmlformats.org/spreadsheetml/2006/main" count="36" uniqueCount="24">
  <si>
    <t>1.2</t>
  </si>
  <si>
    <t>1.1</t>
  </si>
  <si>
    <t>ESTAÇÃO DE TRATAMENTO DE ESGOTOS</t>
  </si>
  <si>
    <t>TRATAMENTO PRELIMINAR</t>
  </si>
  <si>
    <t>SERVIÇOS DIVERSOS</t>
  </si>
  <si>
    <t>DESINFECÇÃO</t>
  </si>
  <si>
    <t>S.E.S. MUNICÍPIO DE ABDON BATISTA</t>
  </si>
  <si>
    <t>PREFEITURA MUNICIPAL DE ABDON BATISTA</t>
  </si>
  <si>
    <t>LAGOA AERADA FACULTATIVA</t>
  </si>
  <si>
    <t>LEITO DE SECAGEM</t>
  </si>
  <si>
    <t>EMISSÁRIO</t>
  </si>
  <si>
    <t>CANTEIRO DE OBRAS</t>
  </si>
  <si>
    <t>LINHA DE RECALQUE</t>
  </si>
  <si>
    <t>REDE COLETORA DE ESGOTO</t>
  </si>
  <si>
    <t>ESTAÇÃO ELEVATÓRIA DE ESGOTOS</t>
  </si>
  <si>
    <t>ATIVIDADE</t>
  </si>
  <si>
    <t>Total Geral</t>
  </si>
  <si>
    <t>Valor (R$)</t>
  </si>
  <si>
    <t>SUB-TOTAL</t>
  </si>
  <si>
    <t>REATOR ANAERÓBIO UASB</t>
  </si>
  <si>
    <t>PROJETO ELÉTRICO</t>
  </si>
  <si>
    <t>LIGAÇÕES</t>
  </si>
  <si>
    <t>REDE COLETORA</t>
  </si>
  <si>
    <t>CRONOGRAMA FÍSICO-FINANCEIRO - JULHO/14 (com BDI)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</si>
</sst>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mmm/yyyy"/>
    <numFmt numFmtId="174" formatCode="#.#"/>
    <numFmt numFmtId="175" formatCode="0.000000000"/>
    <numFmt numFmtId="176" formatCode="_(* #,##0.00_);_(* \(#,##0.00\);_(* \-??_);_(@_)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3" fontId="4" fillId="0" borderId="10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0" xfId="80" applyNumberFormat="1" applyFont="1" applyBorder="1" applyAlignment="1">
      <alignment horizontal="left" vertical="center"/>
      <protection/>
    </xf>
    <xf numFmtId="4" fontId="6" fillId="0" borderId="0" xfId="80" applyNumberFormat="1" applyFont="1" applyBorder="1" applyAlignment="1">
      <alignment horizontal="left" vertical="center"/>
      <protection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4" fillId="0" borderId="0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4" fontId="4" fillId="0" borderId="20" xfId="80" applyNumberFormat="1" applyFont="1" applyBorder="1" applyAlignment="1">
      <alignment horizontal="left" vertical="center"/>
      <protection/>
    </xf>
    <xf numFmtId="0" fontId="4" fillId="0" borderId="11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" fontId="2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4" fontId="3" fillId="0" borderId="21" xfId="79" applyNumberFormat="1" applyFont="1" applyFill="1" applyBorder="1" applyAlignment="1">
      <alignment horizontal="center"/>
      <protection/>
    </xf>
    <xf numFmtId="4" fontId="3" fillId="0" borderId="10" xfId="79" applyNumberFormat="1" applyFont="1" applyFill="1" applyBorder="1" applyAlignment="1">
      <alignment horizontal="center"/>
      <protection/>
    </xf>
    <xf numFmtId="4" fontId="3" fillId="0" borderId="11" xfId="79" applyNumberFormat="1" applyFont="1" applyFill="1" applyBorder="1" applyAlignment="1">
      <alignment horizontal="center"/>
      <protection/>
    </xf>
    <xf numFmtId="4" fontId="5" fillId="0" borderId="16" xfId="79" applyNumberFormat="1" applyFont="1" applyBorder="1" applyAlignment="1">
      <alignment horizontal="center"/>
      <protection/>
    </xf>
    <xf numFmtId="4" fontId="5" fillId="0" borderId="0" xfId="79" applyNumberFormat="1" applyFont="1" applyBorder="1" applyAlignment="1">
      <alignment horizontal="center"/>
      <protection/>
    </xf>
    <xf numFmtId="4" fontId="5" fillId="0" borderId="20" xfId="79" applyNumberFormat="1" applyFont="1" applyBorder="1" applyAlignment="1">
      <alignment horizontal="center"/>
      <protection/>
    </xf>
    <xf numFmtId="4" fontId="5" fillId="0" borderId="16" xfId="79" applyNumberFormat="1" applyFont="1" applyFill="1" applyBorder="1" applyAlignment="1">
      <alignment horizontal="center"/>
      <protection/>
    </xf>
    <xf numFmtId="4" fontId="5" fillId="0" borderId="0" xfId="79" applyNumberFormat="1" applyFont="1" applyFill="1" applyBorder="1" applyAlignment="1">
      <alignment horizontal="center"/>
      <protection/>
    </xf>
    <xf numFmtId="4" fontId="5" fillId="0" borderId="20" xfId="79" applyNumberFormat="1" applyFont="1" applyFill="1" applyBorder="1" applyAlignment="1">
      <alignment horizont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1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2 2" xfId="48"/>
    <cellStyle name="Neutra" xfId="49"/>
    <cellStyle name="Normal 10" xfId="50"/>
    <cellStyle name="Normal 15" xfId="51"/>
    <cellStyle name="Normal 2" xfId="52"/>
    <cellStyle name="Normal 2 2" xfId="53"/>
    <cellStyle name="Normal 2 3" xfId="54"/>
    <cellStyle name="Normal 2 3 2" xfId="55"/>
    <cellStyle name="Normal 2 4" xfId="56"/>
    <cellStyle name="Normal 2 5" xfId="57"/>
    <cellStyle name="Normal 2 6" xfId="58"/>
    <cellStyle name="Normal 2 7" xfId="59"/>
    <cellStyle name="Normal 2 8" xfId="60"/>
    <cellStyle name="Normal 2 9" xfId="61"/>
    <cellStyle name="Normal 3" xfId="62"/>
    <cellStyle name="Normal 3 2" xfId="63"/>
    <cellStyle name="Normal 3 3" xfId="64"/>
    <cellStyle name="Normal 3 4" xfId="65"/>
    <cellStyle name="Normal 3 5" xfId="66"/>
    <cellStyle name="Normal 3 6" xfId="67"/>
    <cellStyle name="Normal 3 7" xfId="68"/>
    <cellStyle name="Normal 3 8" xfId="69"/>
    <cellStyle name="Normal 4" xfId="70"/>
    <cellStyle name="Normal 4 2" xfId="71"/>
    <cellStyle name="Normal 4 2 2" xfId="72"/>
    <cellStyle name="Normal 4 3" xfId="73"/>
    <cellStyle name="Normal 5" xfId="74"/>
    <cellStyle name="Normal 5 2" xfId="75"/>
    <cellStyle name="Normal 6" xfId="76"/>
    <cellStyle name="Normal 6 2" xfId="77"/>
    <cellStyle name="Normal 9" xfId="78"/>
    <cellStyle name="Normal_Bombinhas_SES_ABR_04" xfId="79"/>
    <cellStyle name="Normal_Piçarras_eta_mai_04" xfId="80"/>
    <cellStyle name="Nota" xfId="81"/>
    <cellStyle name="Nota 2" xfId="82"/>
    <cellStyle name="Percent" xfId="83"/>
    <cellStyle name="Porcentagem 2" xfId="84"/>
    <cellStyle name="Porcentagem 2 2" xfId="85"/>
    <cellStyle name="Porcentagem 2 3" xfId="86"/>
    <cellStyle name="Porcentagem 2 4" xfId="87"/>
    <cellStyle name="Porcentagem 2 5" xfId="88"/>
    <cellStyle name="Porcentagem 2 6" xfId="89"/>
    <cellStyle name="Porcentagem 2 7" xfId="90"/>
    <cellStyle name="Porcentagem 2 8" xfId="91"/>
    <cellStyle name="Porcentagem 2 9" xfId="92"/>
    <cellStyle name="Porcentagem 3" xfId="93"/>
    <cellStyle name="Porcentagem 3 2" xfId="94"/>
    <cellStyle name="Porcentagem 3 3" xfId="95"/>
    <cellStyle name="Porcentagem 3 4" xfId="96"/>
    <cellStyle name="Porcentagem 3 5" xfId="97"/>
    <cellStyle name="Porcentagem 3 6" xfId="98"/>
    <cellStyle name="Porcentagem 3 7" xfId="99"/>
    <cellStyle name="Porcentagem 3 8" xfId="100"/>
    <cellStyle name="Porcentagem 4" xfId="101"/>
    <cellStyle name="Porcentagem 4 2" xfId="102"/>
    <cellStyle name="Porcentagem 5" xfId="103"/>
    <cellStyle name="Porcentagem 5 2" xfId="104"/>
    <cellStyle name="Porcentagem 6" xfId="105"/>
    <cellStyle name="Porcentagem 6 2" xfId="106"/>
    <cellStyle name="Saída" xfId="107"/>
    <cellStyle name="Comma" xfId="108"/>
    <cellStyle name="Comma [0]" xfId="109"/>
    <cellStyle name="Separador de milhares 2" xfId="110"/>
    <cellStyle name="Separador de milhares 2 2" xfId="111"/>
    <cellStyle name="Separador de milhares 2 3" xfId="112"/>
    <cellStyle name="Separador de milhares 2 4" xfId="113"/>
    <cellStyle name="Separador de milhares 2 5" xfId="114"/>
    <cellStyle name="Separador de milhares 2 6" xfId="115"/>
    <cellStyle name="Separador de milhares 2 7" xfId="116"/>
    <cellStyle name="Separador de milhares 2 8" xfId="117"/>
    <cellStyle name="Separador de milhares 2 9" xfId="118"/>
    <cellStyle name="Texto de Aviso" xfId="119"/>
    <cellStyle name="Texto Explicativo" xfId="120"/>
    <cellStyle name="Título" xfId="121"/>
    <cellStyle name="Título 1" xfId="122"/>
    <cellStyle name="Título 2" xfId="123"/>
    <cellStyle name="Título 3" xfId="124"/>
    <cellStyle name="Título 4" xfId="125"/>
    <cellStyle name="Total" xfId="126"/>
    <cellStyle name="Vírgula 2" xfId="127"/>
    <cellStyle name="Vírgula 3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0</xdr:row>
      <xdr:rowOff>28575</xdr:rowOff>
    </xdr:from>
    <xdr:to>
      <xdr:col>1</xdr:col>
      <xdr:colOff>1581150</xdr:colOff>
      <xdr:row>2</xdr:row>
      <xdr:rowOff>152400</xdr:rowOff>
    </xdr:to>
    <xdr:pic>
      <xdr:nvPicPr>
        <xdr:cNvPr id="1" name="Imagem 2" descr="Brasao_AbdonBatista_SantaCatarina_Bras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8575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14</xdr:col>
      <xdr:colOff>533400</xdr:colOff>
      <xdr:row>2</xdr:row>
      <xdr:rowOff>180975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66675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tabSelected="1" view="pageBreakPreview" zoomScaleSheetLayoutView="100" zoomScalePageLayoutView="0" workbookViewId="0" topLeftCell="A1">
      <selection activeCell="T26" sqref="T26"/>
    </sheetView>
  </sheetViews>
  <sheetFormatPr defaultColWidth="9.140625" defaultRowHeight="12.75"/>
  <cols>
    <col min="1" max="1" width="4.57421875" style="0" bestFit="1" customWidth="1"/>
    <col min="2" max="2" width="38.00390625" style="0" bestFit="1" customWidth="1"/>
    <col min="3" max="14" width="9.28125" style="0" bestFit="1" customWidth="1"/>
    <col min="15" max="15" width="11.28125" style="0" bestFit="1" customWidth="1"/>
  </cols>
  <sheetData>
    <row r="1" spans="1:15" ht="18.75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15.75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ht="15.75">
      <c r="A3" s="34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ht="12.75">
      <c r="A4" s="37" t="s">
        <v>15</v>
      </c>
      <c r="B4" s="38"/>
      <c r="C4" s="1">
        <v>41944</v>
      </c>
      <c r="D4" s="1">
        <v>41974</v>
      </c>
      <c r="E4" s="1">
        <v>42005</v>
      </c>
      <c r="F4" s="1">
        <v>42036</v>
      </c>
      <c r="G4" s="1">
        <v>42064</v>
      </c>
      <c r="H4" s="1">
        <v>42095</v>
      </c>
      <c r="I4" s="1">
        <v>42125</v>
      </c>
      <c r="J4" s="1">
        <v>42156</v>
      </c>
      <c r="K4" s="1">
        <v>42186</v>
      </c>
      <c r="L4" s="1">
        <v>42217</v>
      </c>
      <c r="M4" s="1">
        <v>42248</v>
      </c>
      <c r="N4" s="1">
        <v>42278</v>
      </c>
      <c r="O4" s="2" t="s">
        <v>16</v>
      </c>
    </row>
    <row r="5" spans="1:15" ht="12.75">
      <c r="A5" s="39"/>
      <c r="B5" s="40"/>
      <c r="C5" s="3" t="s">
        <v>17</v>
      </c>
      <c r="D5" s="3" t="s">
        <v>17</v>
      </c>
      <c r="E5" s="3" t="s">
        <v>17</v>
      </c>
      <c r="F5" s="3" t="s">
        <v>17</v>
      </c>
      <c r="G5" s="3" t="s">
        <v>17</v>
      </c>
      <c r="H5" s="3" t="s">
        <v>17</v>
      </c>
      <c r="I5" s="3" t="s">
        <v>17</v>
      </c>
      <c r="J5" s="3" t="s">
        <v>17</v>
      </c>
      <c r="K5" s="3" t="s">
        <v>17</v>
      </c>
      <c r="L5" s="3" t="s">
        <v>17</v>
      </c>
      <c r="M5" s="3" t="s">
        <v>17</v>
      </c>
      <c r="N5" s="3" t="s">
        <v>17</v>
      </c>
      <c r="O5" s="4" t="s">
        <v>17</v>
      </c>
    </row>
    <row r="6" spans="1:15" ht="12.75">
      <c r="A6" s="9"/>
      <c r="B6" s="2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9">
        <v>0</v>
      </c>
      <c r="B7" s="27" t="s">
        <v>11</v>
      </c>
      <c r="C7" s="19">
        <f>255400.87/12</f>
        <v>21283.41</v>
      </c>
      <c r="D7" s="19">
        <f aca="true" t="shared" si="0" ref="D7:M7">255400.87/12</f>
        <v>21283.41</v>
      </c>
      <c r="E7" s="19">
        <f t="shared" si="0"/>
        <v>21283.41</v>
      </c>
      <c r="F7" s="19">
        <f t="shared" si="0"/>
        <v>21283.41</v>
      </c>
      <c r="G7" s="19">
        <f t="shared" si="0"/>
        <v>21283.41</v>
      </c>
      <c r="H7" s="19">
        <f t="shared" si="0"/>
        <v>21283.41</v>
      </c>
      <c r="I7" s="19">
        <f t="shared" si="0"/>
        <v>21283.41</v>
      </c>
      <c r="J7" s="19">
        <f t="shared" si="0"/>
        <v>21283.41</v>
      </c>
      <c r="K7" s="19">
        <f t="shared" si="0"/>
        <v>21283.41</v>
      </c>
      <c r="L7" s="19">
        <f t="shared" si="0"/>
        <v>21283.41</v>
      </c>
      <c r="M7" s="19">
        <f t="shared" si="0"/>
        <v>21283.41</v>
      </c>
      <c r="N7" s="19">
        <f>255400.87/12-0.05</f>
        <v>21283.36</v>
      </c>
      <c r="O7" s="15">
        <f>SUM(C7:N7)</f>
        <v>255400.87</v>
      </c>
    </row>
    <row r="8" spans="1:15" ht="12.75">
      <c r="A8" s="10">
        <v>1</v>
      </c>
      <c r="B8" s="23" t="s">
        <v>13</v>
      </c>
      <c r="C8" s="22"/>
      <c r="D8" s="22"/>
      <c r="E8" s="22"/>
      <c r="F8" s="22"/>
      <c r="G8" s="14">
        <f>1902988.03/8</f>
        <v>237873.5</v>
      </c>
      <c r="H8" s="14">
        <f aca="true" t="shared" si="1" ref="H8:M8">1902988.03/8</f>
        <v>237873.5</v>
      </c>
      <c r="I8" s="14">
        <f t="shared" si="1"/>
        <v>237873.5</v>
      </c>
      <c r="J8" s="14">
        <f t="shared" si="1"/>
        <v>237873.5</v>
      </c>
      <c r="K8" s="14">
        <f t="shared" si="1"/>
        <v>237873.5</v>
      </c>
      <c r="L8" s="14">
        <f t="shared" si="1"/>
        <v>237873.5</v>
      </c>
      <c r="M8" s="14">
        <f t="shared" si="1"/>
        <v>237873.5</v>
      </c>
      <c r="N8" s="14">
        <f>1902988.03/8+0.03</f>
        <v>237873.53</v>
      </c>
      <c r="O8" s="15">
        <f>SUM(G8:N8)</f>
        <v>1902988.03</v>
      </c>
    </row>
    <row r="9" spans="1:15" ht="12.75">
      <c r="A9" s="11" t="s">
        <v>1</v>
      </c>
      <c r="B9" s="6" t="s">
        <v>22</v>
      </c>
      <c r="C9" s="22"/>
      <c r="D9" s="22"/>
      <c r="E9" s="22"/>
      <c r="F9" s="22"/>
      <c r="G9" s="14"/>
      <c r="H9" s="14"/>
      <c r="I9" s="14"/>
      <c r="J9" s="14"/>
      <c r="K9" s="25"/>
      <c r="L9" s="14"/>
      <c r="M9" s="14"/>
      <c r="N9" s="14"/>
      <c r="O9" s="26">
        <v>1714866.95</v>
      </c>
    </row>
    <row r="10" spans="1:15" ht="12.75">
      <c r="A10" s="11" t="s">
        <v>0</v>
      </c>
      <c r="B10" s="6" t="s">
        <v>21</v>
      </c>
      <c r="C10" s="22"/>
      <c r="D10" s="22"/>
      <c r="E10" s="22"/>
      <c r="F10" s="22"/>
      <c r="G10" s="14"/>
      <c r="H10" s="14"/>
      <c r="I10" s="14"/>
      <c r="J10" s="14"/>
      <c r="K10" s="25"/>
      <c r="L10" s="14"/>
      <c r="M10" s="14"/>
      <c r="N10" s="14"/>
      <c r="O10" s="26">
        <v>188121.08</v>
      </c>
    </row>
    <row r="11" spans="1:15" ht="12.75">
      <c r="A11" s="10">
        <v>2</v>
      </c>
      <c r="B11" s="5" t="s">
        <v>14</v>
      </c>
      <c r="C11" s="14"/>
      <c r="D11" s="14"/>
      <c r="E11" s="14"/>
      <c r="F11" s="14"/>
      <c r="G11" s="14"/>
      <c r="H11" s="22"/>
      <c r="I11" s="22"/>
      <c r="J11" s="22"/>
      <c r="L11" s="14">
        <f>O11/2</f>
        <v>33548.32</v>
      </c>
      <c r="M11" s="14">
        <f>O11/2</f>
        <v>33548.32</v>
      </c>
      <c r="N11" s="16"/>
      <c r="O11" s="15">
        <v>67096.64</v>
      </c>
    </row>
    <row r="12" spans="1:15" ht="12.75">
      <c r="A12" s="10">
        <v>3</v>
      </c>
      <c r="B12" s="5" t="s">
        <v>12</v>
      </c>
      <c r="C12" s="14"/>
      <c r="D12" s="14"/>
      <c r="E12" s="14"/>
      <c r="F12" s="14"/>
      <c r="G12" s="14"/>
      <c r="H12" s="22"/>
      <c r="I12" s="22"/>
      <c r="J12" s="22"/>
      <c r="L12" s="14"/>
      <c r="M12" s="14">
        <f>O12/2</f>
        <v>14163.94</v>
      </c>
      <c r="N12" s="14">
        <f>M12</f>
        <v>14163.94</v>
      </c>
      <c r="O12" s="15">
        <v>28327.88</v>
      </c>
    </row>
    <row r="13" spans="1:15" ht="12.75">
      <c r="A13" s="10">
        <v>4</v>
      </c>
      <c r="B13" s="5" t="s">
        <v>2</v>
      </c>
      <c r="C13" s="17">
        <f>1163513.55/6</f>
        <v>193918.93</v>
      </c>
      <c r="D13" s="17">
        <f>1163513.55/6</f>
        <v>193918.93</v>
      </c>
      <c r="E13" s="17">
        <f>1163513.55/6</f>
        <v>193918.93</v>
      </c>
      <c r="F13" s="17">
        <f>1163513.55/6</f>
        <v>193918.93</v>
      </c>
      <c r="G13" s="17">
        <f>1163513.55/6</f>
        <v>193918.93</v>
      </c>
      <c r="H13" s="17">
        <f>1163513.55/6-0.03</f>
        <v>193918.9</v>
      </c>
      <c r="J13" s="22"/>
      <c r="K13" s="22"/>
      <c r="L13" s="22"/>
      <c r="M13" s="22"/>
      <c r="N13" s="22"/>
      <c r="O13" s="15">
        <f>SUM(C13:H13)</f>
        <v>1163513.55</v>
      </c>
    </row>
    <row r="14" spans="1:15" ht="12.75">
      <c r="A14" s="11">
        <v>4.1</v>
      </c>
      <c r="B14" s="6" t="s">
        <v>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8">
        <v>33121.95</v>
      </c>
    </row>
    <row r="15" spans="1:15" ht="12.75">
      <c r="A15" s="11">
        <v>4.2</v>
      </c>
      <c r="B15" s="6" t="s">
        <v>19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8">
        <v>352006.87</v>
      </c>
    </row>
    <row r="16" spans="1:15" ht="12.75">
      <c r="A16" s="11">
        <v>4.3</v>
      </c>
      <c r="B16" s="6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8">
        <v>422379.13</v>
      </c>
    </row>
    <row r="17" spans="1:15" ht="12.75">
      <c r="A17" s="11">
        <v>4.4</v>
      </c>
      <c r="B17" s="6" t="s">
        <v>9</v>
      </c>
      <c r="C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8">
        <v>130300.15</v>
      </c>
    </row>
    <row r="18" spans="1:15" ht="12.75">
      <c r="A18" s="11">
        <v>4.5</v>
      </c>
      <c r="B18" s="6" t="s">
        <v>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8">
        <v>22393.59</v>
      </c>
    </row>
    <row r="19" spans="1:15" ht="12.75">
      <c r="A19" s="11">
        <v>4.6</v>
      </c>
      <c r="B19" s="6" t="s">
        <v>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8">
        <v>65340.03</v>
      </c>
    </row>
    <row r="20" spans="1:15" ht="12.75">
      <c r="A20" s="11">
        <v>4.7</v>
      </c>
      <c r="B20" s="6" t="s">
        <v>20</v>
      </c>
      <c r="C20" s="14"/>
      <c r="D20" s="14"/>
      <c r="E20" s="14"/>
      <c r="F20" s="14"/>
      <c r="G20" s="22"/>
      <c r="I20" s="17"/>
      <c r="J20" s="17"/>
      <c r="K20" s="17"/>
      <c r="L20" s="17"/>
      <c r="M20" s="17"/>
      <c r="N20" s="17"/>
      <c r="O20" s="18">
        <v>137971.82</v>
      </c>
    </row>
    <row r="21" spans="1:15" ht="12.75">
      <c r="A21" s="10">
        <v>5</v>
      </c>
      <c r="B21" s="5" t="s">
        <v>10</v>
      </c>
      <c r="C21" s="14"/>
      <c r="D21" s="14"/>
      <c r="E21" s="14"/>
      <c r="F21" s="14"/>
      <c r="G21" s="14">
        <f>72967.75/2</f>
        <v>36483.88</v>
      </c>
      <c r="H21" s="14">
        <f>72967.75/2-0.01</f>
        <v>36483.87</v>
      </c>
      <c r="I21" s="14"/>
      <c r="J21" s="14"/>
      <c r="K21" s="14"/>
      <c r="L21" s="14"/>
      <c r="M21" s="22"/>
      <c r="O21" s="15">
        <f>SUM(G21:H21)</f>
        <v>72967.75</v>
      </c>
    </row>
    <row r="22" spans="1:15" ht="12.75">
      <c r="A22" s="10"/>
      <c r="B22" s="12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2.75">
      <c r="A23" s="7"/>
      <c r="B23" s="8" t="s">
        <v>18</v>
      </c>
      <c r="C23" s="20">
        <f aca="true" t="shared" si="2" ref="C23:N23">SUM(C7:C22)</f>
        <v>215202.34</v>
      </c>
      <c r="D23" s="20">
        <f t="shared" si="2"/>
        <v>215202.34</v>
      </c>
      <c r="E23" s="20">
        <f t="shared" si="2"/>
        <v>215202.34</v>
      </c>
      <c r="F23" s="20">
        <f t="shared" si="2"/>
        <v>215202.34</v>
      </c>
      <c r="G23" s="20">
        <f t="shared" si="2"/>
        <v>489559.72</v>
      </c>
      <c r="H23" s="20">
        <f t="shared" si="2"/>
        <v>489559.68</v>
      </c>
      <c r="I23" s="20">
        <f t="shared" si="2"/>
        <v>259156.91</v>
      </c>
      <c r="J23" s="20">
        <f t="shared" si="2"/>
        <v>259156.91</v>
      </c>
      <c r="K23" s="20">
        <f t="shared" si="2"/>
        <v>259156.91</v>
      </c>
      <c r="L23" s="20">
        <f t="shared" si="2"/>
        <v>292705.23</v>
      </c>
      <c r="M23" s="20">
        <f t="shared" si="2"/>
        <v>306869.17</v>
      </c>
      <c r="N23" s="20">
        <f t="shared" si="2"/>
        <v>273320.83</v>
      </c>
      <c r="O23" s="21">
        <f>SUM(C23:N23)</f>
        <v>3490294.72</v>
      </c>
    </row>
  </sheetData>
  <sheetProtection/>
  <mergeCells count="4">
    <mergeCell ref="A1:O1"/>
    <mergeCell ref="A2:O2"/>
    <mergeCell ref="A3:O3"/>
    <mergeCell ref="A4:B5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</dc:creator>
  <cp:keywords/>
  <dc:description/>
  <cp:lastModifiedBy>Terminal 5</cp:lastModifiedBy>
  <cp:lastPrinted>2014-07-22T14:38:15Z</cp:lastPrinted>
  <dcterms:created xsi:type="dcterms:W3CDTF">2006-05-11T11:53:35Z</dcterms:created>
  <dcterms:modified xsi:type="dcterms:W3CDTF">2014-08-01T14:45:18Z</dcterms:modified>
  <cp:category/>
  <cp:version/>
  <cp:contentType/>
  <cp:contentStatus/>
</cp:coreProperties>
</file>